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4680" activeTab="0"/>
  </bookViews>
  <sheets>
    <sheet name="유소년" sheetId="1" r:id="rId1"/>
    <sheet name="어떤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<sst xmlns="http://schemas.openxmlformats.org/spreadsheetml/2006/main" count="58" uniqueCount="26">
  <si>
    <t>구간</t>
  </si>
  <si>
    <t>구간인원</t>
  </si>
  <si>
    <t>샘플</t>
  </si>
  <si>
    <t>잔류</t>
  </si>
  <si>
    <t>누적
잔류</t>
  </si>
  <si>
    <t>대기 100</t>
  </si>
  <si>
    <t>대기 150</t>
  </si>
  <si>
    <t>대기 200</t>
  </si>
  <si>
    <t>초기잔류</t>
  </si>
  <si>
    <t>우선 75</t>
  </si>
  <si>
    <t>최초 32</t>
  </si>
  <si>
    <t>대기 50</t>
  </si>
  <si>
    <t>합격자</t>
  </si>
  <si>
    <t>비율</t>
  </si>
  <si>
    <t>불합격자</t>
  </si>
  <si>
    <t>샘플수</t>
  </si>
  <si>
    <t>최초 107</t>
  </si>
  <si>
    <t>Case 1) 유소년 샘플 (2/1 14:00) 기준</t>
  </si>
  <si>
    <t>누적 
초기잔류</t>
  </si>
  <si>
    <t>불합격
잔류</t>
  </si>
  <si>
    <t>누적
불합격
잔류</t>
  </si>
  <si>
    <t>총 잔류에 대해</t>
  </si>
  <si>
    <t>오차인 경우 누적잔류</t>
  </si>
  <si>
    <t xml:space="preserve"> 합불 비율에 대해</t>
  </si>
  <si>
    <t>추합예상</t>
  </si>
  <si>
    <t>누적잔류에 대해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</si>
</sst>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0.0%"/>
    <numFmt numFmtId="179" formatCode="_-* #,##0.000_-;\-* #,##0.000_-;_-* &quot;-&quot;??_-;_-@_-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70C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41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1" fontId="0" fillId="34" borderId="10" xfId="48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178" fontId="0" fillId="35" borderId="10" xfId="43" applyNumberFormat="1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178" fontId="0" fillId="6" borderId="10" xfId="43" applyNumberFormat="1" applyFont="1" applyFill="1" applyBorder="1" applyAlignment="1">
      <alignment vertical="center"/>
    </xf>
    <xf numFmtId="41" fontId="0" fillId="5" borderId="10" xfId="48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0" fillId="0" borderId="13" xfId="48" applyFont="1" applyBorder="1" applyAlignment="1">
      <alignment vertical="center"/>
    </xf>
    <xf numFmtId="41" fontId="0" fillId="33" borderId="15" xfId="0" applyNumberFormat="1" applyFill="1" applyBorder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16" xfId="48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6" borderId="10" xfId="0" applyFont="1" applyFill="1" applyBorder="1" applyAlignment="1">
      <alignment vertical="center"/>
    </xf>
    <xf numFmtId="9" fontId="36" fillId="0" borderId="17" xfId="43" applyFont="1" applyBorder="1" applyAlignment="1">
      <alignment vertical="center"/>
    </xf>
    <xf numFmtId="0" fontId="36" fillId="36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41" fontId="0" fillId="34" borderId="17" xfId="48" applyFont="1" applyFill="1" applyBorder="1" applyAlignment="1">
      <alignment horizontal="center" vertical="center"/>
    </xf>
    <xf numFmtId="41" fontId="0" fillId="34" borderId="18" xfId="48" applyFont="1" applyFill="1" applyBorder="1" applyAlignment="1">
      <alignment horizontal="center" vertical="center"/>
    </xf>
    <xf numFmtId="41" fontId="0" fillId="34" borderId="19" xfId="48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9" fontId="0" fillId="0" borderId="15" xfId="43" applyFont="1" applyBorder="1" applyAlignment="1">
      <alignment horizontal="center" vertical="center"/>
    </xf>
    <xf numFmtId="9" fontId="0" fillId="0" borderId="21" xfId="43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0" fillId="37" borderId="0" xfId="48" applyFont="1" applyFill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"/>
  <sheetViews>
    <sheetView tabSelected="1" zoomScalePageLayoutView="0" workbookViewId="0" topLeftCell="A1">
      <selection activeCell="K11" sqref="K11:O11"/>
    </sheetView>
  </sheetViews>
  <sheetFormatPr defaultColWidth="9.140625" defaultRowHeight="15"/>
  <sheetData>
    <row r="2" ht="18" customHeight="1">
      <c r="A2" t="s">
        <v>17</v>
      </c>
    </row>
    <row r="3" spans="1:19" ht="18" customHeight="1">
      <c r="A3" s="24" t="s">
        <v>0</v>
      </c>
      <c r="B3" s="27" t="s">
        <v>1</v>
      </c>
      <c r="C3" s="30" t="s">
        <v>2</v>
      </c>
      <c r="D3" s="33" t="s">
        <v>2</v>
      </c>
      <c r="E3" s="34"/>
      <c r="F3" s="34"/>
      <c r="G3" s="34"/>
      <c r="H3" s="34"/>
      <c r="I3" s="34"/>
      <c r="J3" s="35" t="s">
        <v>3</v>
      </c>
      <c r="K3" s="38" t="s">
        <v>4</v>
      </c>
      <c r="L3" s="44" t="s">
        <v>25</v>
      </c>
      <c r="M3" s="44"/>
      <c r="N3" s="44" t="s">
        <v>23</v>
      </c>
      <c r="O3" s="44"/>
      <c r="P3" s="51" t="s">
        <v>19</v>
      </c>
      <c r="Q3" s="54" t="s">
        <v>20</v>
      </c>
      <c r="R3" s="45" t="s">
        <v>8</v>
      </c>
      <c r="S3" s="48" t="s">
        <v>18</v>
      </c>
    </row>
    <row r="4" spans="1:19" ht="18" customHeight="1">
      <c r="A4" s="25"/>
      <c r="B4" s="28"/>
      <c r="C4" s="31"/>
      <c r="D4" s="33" t="s">
        <v>12</v>
      </c>
      <c r="E4" s="41"/>
      <c r="F4" s="33" t="s">
        <v>14</v>
      </c>
      <c r="G4" s="41"/>
      <c r="H4" s="33" t="s">
        <v>8</v>
      </c>
      <c r="I4" s="41"/>
      <c r="J4" s="36"/>
      <c r="K4" s="39"/>
      <c r="L4" s="21">
        <v>-0.1</v>
      </c>
      <c r="M4" s="21">
        <v>0.1</v>
      </c>
      <c r="N4" s="21">
        <v>-0.15</v>
      </c>
      <c r="O4" s="21">
        <v>0.15</v>
      </c>
      <c r="P4" s="52"/>
      <c r="Q4" s="55"/>
      <c r="R4" s="46"/>
      <c r="S4" s="49"/>
    </row>
    <row r="5" spans="1:19" ht="18" customHeight="1">
      <c r="A5" s="26"/>
      <c r="B5" s="29"/>
      <c r="C5" s="32"/>
      <c r="D5" s="7" t="s">
        <v>15</v>
      </c>
      <c r="E5" s="7" t="s">
        <v>13</v>
      </c>
      <c r="F5" s="7" t="s">
        <v>15</v>
      </c>
      <c r="G5" s="7" t="s">
        <v>13</v>
      </c>
      <c r="H5" s="7" t="s">
        <v>15</v>
      </c>
      <c r="I5" s="7" t="s">
        <v>13</v>
      </c>
      <c r="J5" s="37"/>
      <c r="K5" s="40"/>
      <c r="L5" s="42" t="s">
        <v>22</v>
      </c>
      <c r="M5" s="43"/>
      <c r="N5" s="42" t="s">
        <v>22</v>
      </c>
      <c r="O5" s="43"/>
      <c r="P5" s="53"/>
      <c r="Q5" s="56"/>
      <c r="R5" s="47"/>
      <c r="S5" s="50"/>
    </row>
    <row r="6" spans="1:19" ht="18" customHeight="1">
      <c r="A6" s="3" t="s">
        <v>16</v>
      </c>
      <c r="B6" s="19">
        <v>107</v>
      </c>
      <c r="C6" s="20">
        <v>45</v>
      </c>
      <c r="D6" s="20">
        <v>38</v>
      </c>
      <c r="E6" s="8">
        <f>D6/C6</f>
        <v>0.8444444444444444</v>
      </c>
      <c r="F6" s="20">
        <v>2</v>
      </c>
      <c r="G6" s="8">
        <f>F6/C6</f>
        <v>0.044444444444444446</v>
      </c>
      <c r="H6" s="20">
        <v>5</v>
      </c>
      <c r="I6" s="8">
        <f>H6/C6</f>
        <v>0.1111111111111111</v>
      </c>
      <c r="J6" s="4">
        <f>(F6+H6)*B6/C6</f>
        <v>16.644444444444446</v>
      </c>
      <c r="K6" s="2">
        <f>J6</f>
        <v>16.644444444444446</v>
      </c>
      <c r="L6" s="9">
        <f>K6*(1+$L$4)</f>
        <v>14.980000000000002</v>
      </c>
      <c r="M6" s="9">
        <f>K6*(1+$M$4)</f>
        <v>18.30888888888889</v>
      </c>
      <c r="N6" s="9">
        <f>(F6*(1+$N$4)+H6)*B6/C6</f>
        <v>15.931111111111111</v>
      </c>
      <c r="O6" s="9">
        <f>(F6*(1+$O$4)+H6)*B6/C6</f>
        <v>17.357777777777777</v>
      </c>
      <c r="P6" s="10">
        <f>F6*B6/C6</f>
        <v>4.7555555555555555</v>
      </c>
      <c r="Q6" s="11">
        <f>P6</f>
        <v>4.7555555555555555</v>
      </c>
      <c r="R6" s="14">
        <f>H6*B6/C6</f>
        <v>11.88888888888889</v>
      </c>
      <c r="S6" s="11">
        <f>R6</f>
        <v>11.88888888888889</v>
      </c>
    </row>
    <row r="7" spans="1:19" ht="18" customHeight="1">
      <c r="A7" s="3" t="s">
        <v>5</v>
      </c>
      <c r="B7" s="19">
        <v>100</v>
      </c>
      <c r="C7" s="20">
        <v>32</v>
      </c>
      <c r="D7" s="20">
        <v>15</v>
      </c>
      <c r="E7" s="8">
        <f>D7/C7</f>
        <v>0.46875</v>
      </c>
      <c r="F7" s="20">
        <v>10</v>
      </c>
      <c r="G7" s="8">
        <f>F7/C7</f>
        <v>0.3125</v>
      </c>
      <c r="H7" s="20">
        <v>7</v>
      </c>
      <c r="I7" s="8">
        <f>H7/C7</f>
        <v>0.21875</v>
      </c>
      <c r="J7" s="4">
        <f>(F7+H7)*B7/C7</f>
        <v>53.125</v>
      </c>
      <c r="K7" s="2">
        <f>K6+J7</f>
        <v>69.76944444444445</v>
      </c>
      <c r="L7" s="9">
        <f>K7*(1+$L$4)</f>
        <v>62.792500000000004</v>
      </c>
      <c r="M7" s="9">
        <f>K7*(1+$M$4)</f>
        <v>76.7463888888889</v>
      </c>
      <c r="N7" s="9">
        <f>N6+(F7*(1+$N$4)+H7)*B7/C7</f>
        <v>64.36861111111111</v>
      </c>
      <c r="O7" s="9">
        <f>O6+(F7*(1+$O$4)+H7)*B7/C7</f>
        <v>75.17027777777778</v>
      </c>
      <c r="P7" s="10">
        <f>F7*B7/C7</f>
        <v>31.25</v>
      </c>
      <c r="Q7" s="11">
        <f>Q6+P7</f>
        <v>36.00555555555555</v>
      </c>
      <c r="R7" s="14">
        <f>H7*B7/C7</f>
        <v>21.875</v>
      </c>
      <c r="S7" s="11">
        <f>S6+R7</f>
        <v>33.763888888888886</v>
      </c>
    </row>
    <row r="8" spans="1:19" ht="18" customHeight="1">
      <c r="A8" s="3" t="s">
        <v>6</v>
      </c>
      <c r="B8" s="19">
        <v>50</v>
      </c>
      <c r="C8" s="20">
        <v>25</v>
      </c>
      <c r="D8" s="20">
        <v>12</v>
      </c>
      <c r="E8" s="8">
        <f>D8/C8</f>
        <v>0.48</v>
      </c>
      <c r="F8" s="20">
        <v>5</v>
      </c>
      <c r="G8" s="8">
        <f>F8/C8</f>
        <v>0.2</v>
      </c>
      <c r="H8" s="20">
        <v>8</v>
      </c>
      <c r="I8" s="8">
        <f>H8/C8</f>
        <v>0.32</v>
      </c>
      <c r="J8" s="4">
        <f>(F8+H8)*B8/C8</f>
        <v>26</v>
      </c>
      <c r="K8" s="2">
        <f>K7+J8</f>
        <v>95.76944444444445</v>
      </c>
      <c r="L8" s="9">
        <f>K8*(1+$L$4)</f>
        <v>86.19250000000001</v>
      </c>
      <c r="M8" s="9">
        <f>K8*(1+$M$4)</f>
        <v>105.3463888888889</v>
      </c>
      <c r="N8" s="9">
        <f>N7+(F8*(1+$N$4)+H8)*B8/C8</f>
        <v>88.86861111111111</v>
      </c>
      <c r="O8" s="9">
        <f>O7+(F8*(1+$O$4)+H8)*B8/C8</f>
        <v>102.67027777777778</v>
      </c>
      <c r="P8" s="10">
        <f>F8*B8/C8</f>
        <v>10</v>
      </c>
      <c r="Q8" s="11">
        <f aca="true" t="shared" si="0" ref="Q8:S9">Q7+P8</f>
        <v>46.00555555555555</v>
      </c>
      <c r="R8" s="14">
        <f>H8*B8/C8</f>
        <v>16</v>
      </c>
      <c r="S8" s="11">
        <f t="shared" si="0"/>
        <v>49.763888888888886</v>
      </c>
    </row>
    <row r="9" spans="1:19" ht="18" customHeight="1">
      <c r="A9" s="3" t="s">
        <v>7</v>
      </c>
      <c r="B9" s="19">
        <v>50</v>
      </c>
      <c r="C9" s="20">
        <v>19</v>
      </c>
      <c r="D9" s="20">
        <v>11</v>
      </c>
      <c r="E9" s="8">
        <f>D9/C9</f>
        <v>0.5789473684210527</v>
      </c>
      <c r="F9" s="20">
        <v>3</v>
      </c>
      <c r="G9" s="8">
        <f>F9/C9</f>
        <v>0.15789473684210525</v>
      </c>
      <c r="H9" s="20">
        <v>5</v>
      </c>
      <c r="I9" s="8">
        <f>H9/C9</f>
        <v>0.2631578947368421</v>
      </c>
      <c r="J9" s="4">
        <f>(F9+H9)*B9/C9</f>
        <v>21.05263157894737</v>
      </c>
      <c r="K9" s="2">
        <f>K8+J9</f>
        <v>116.82207602339182</v>
      </c>
      <c r="L9" s="9">
        <f>K9*(1+$L$4)</f>
        <v>105.13986842105264</v>
      </c>
      <c r="M9" s="9">
        <f>K9*(1+$M$4)</f>
        <v>128.504283625731</v>
      </c>
      <c r="N9" s="9">
        <f>N8+(F9*(1+$N$4)+H9)*B9/C9</f>
        <v>108.73703216374268</v>
      </c>
      <c r="O9" s="9">
        <f>O8+(F9*(1+$O$4)+H9)*B9/C9</f>
        <v>124.90711988304093</v>
      </c>
      <c r="P9" s="12">
        <f>F9*B9/C9</f>
        <v>7.894736842105263</v>
      </c>
      <c r="Q9" s="13">
        <f t="shared" si="0"/>
        <v>53.90029239766081</v>
      </c>
      <c r="R9" s="15">
        <f>H9*B9/C9</f>
        <v>13.157894736842104</v>
      </c>
      <c r="S9" s="13">
        <f t="shared" si="0"/>
        <v>62.92178362573099</v>
      </c>
    </row>
    <row r="10" ht="18" customHeight="1">
      <c r="F10" s="1"/>
    </row>
    <row r="11" spans="1:15" ht="16.5">
      <c r="A11" s="23" t="s">
        <v>24</v>
      </c>
      <c r="K11" s="66">
        <f>150+50*(107-K8)/(K9-K8)</f>
        <v>176.67256944444443</v>
      </c>
      <c r="L11" s="66">
        <f>150+50*(107-L8)/(L9-L8)</f>
        <v>204.90868055555552</v>
      </c>
      <c r="M11" s="66">
        <f>150+50*(107-M8)/(M9-M8)</f>
        <v>153.57029671717171</v>
      </c>
      <c r="N11" s="66">
        <f>150+50*(107-N8)/(N9-N8)</f>
        <v>195.6286607799853</v>
      </c>
      <c r="O11" s="66">
        <f>150+50*(107-O8)/(O9-O8)</f>
        <v>159.73547008547007</v>
      </c>
    </row>
    <row r="21" ht="18" customHeight="1"/>
    <row r="22" ht="18" customHeight="1"/>
    <row r="23" ht="18" customHeight="1"/>
    <row r="24" ht="18" customHeight="1"/>
    <row r="25" ht="18" customHeight="1"/>
  </sheetData>
  <sheetProtection/>
  <mergeCells count="17">
    <mergeCell ref="L5:M5"/>
    <mergeCell ref="N3:O3"/>
    <mergeCell ref="N5:O5"/>
    <mergeCell ref="R3:R5"/>
    <mergeCell ref="S3:S5"/>
    <mergeCell ref="P3:P5"/>
    <mergeCell ref="Q3:Q5"/>
    <mergeCell ref="L3:M3"/>
    <mergeCell ref="A3:A5"/>
    <mergeCell ref="B3:B5"/>
    <mergeCell ref="C3:C5"/>
    <mergeCell ref="D3:I3"/>
    <mergeCell ref="J3:J5"/>
    <mergeCell ref="K3:K5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1"/>
  <sheetViews>
    <sheetView zoomScalePageLayoutView="0" workbookViewId="0" topLeftCell="A1">
      <selection activeCell="F16" sqref="F16"/>
    </sheetView>
  </sheetViews>
  <sheetFormatPr defaultColWidth="9.140625" defaultRowHeight="15"/>
  <sheetData>
    <row r="2" ht="18" customHeight="1"/>
    <row r="3" spans="1:19" ht="18" customHeight="1">
      <c r="A3" s="24" t="s">
        <v>0</v>
      </c>
      <c r="B3" s="27" t="s">
        <v>1</v>
      </c>
      <c r="C3" s="59" t="s">
        <v>2</v>
      </c>
      <c r="D3" s="57" t="s">
        <v>2</v>
      </c>
      <c r="E3" s="62"/>
      <c r="F3" s="62"/>
      <c r="G3" s="62"/>
      <c r="H3" s="62"/>
      <c r="I3" s="62"/>
      <c r="J3" s="35" t="s">
        <v>3</v>
      </c>
      <c r="K3" s="38" t="s">
        <v>4</v>
      </c>
      <c r="L3" s="44" t="s">
        <v>21</v>
      </c>
      <c r="M3" s="44"/>
      <c r="N3" s="44" t="s">
        <v>23</v>
      </c>
      <c r="O3" s="44"/>
      <c r="P3" s="51" t="s">
        <v>19</v>
      </c>
      <c r="Q3" s="54" t="s">
        <v>20</v>
      </c>
      <c r="R3" s="63" t="s">
        <v>8</v>
      </c>
      <c r="S3" s="48" t="s">
        <v>18</v>
      </c>
    </row>
    <row r="4" spans="1:19" ht="18" customHeight="1">
      <c r="A4" s="25"/>
      <c r="B4" s="28"/>
      <c r="C4" s="60"/>
      <c r="D4" s="57" t="s">
        <v>12</v>
      </c>
      <c r="E4" s="58"/>
      <c r="F4" s="57" t="s">
        <v>14</v>
      </c>
      <c r="G4" s="58"/>
      <c r="H4" s="57" t="s">
        <v>8</v>
      </c>
      <c r="I4" s="58"/>
      <c r="J4" s="36"/>
      <c r="K4" s="39"/>
      <c r="L4" s="21">
        <v>-0.1</v>
      </c>
      <c r="M4" s="21">
        <v>0.1</v>
      </c>
      <c r="N4" s="21">
        <v>-0.1</v>
      </c>
      <c r="O4" s="21">
        <v>0.1</v>
      </c>
      <c r="P4" s="52"/>
      <c r="Q4" s="55"/>
      <c r="R4" s="64"/>
      <c r="S4" s="49"/>
    </row>
    <row r="5" spans="1:19" ht="18" customHeight="1">
      <c r="A5" s="26"/>
      <c r="B5" s="29"/>
      <c r="C5" s="61"/>
      <c r="D5" s="5" t="s">
        <v>15</v>
      </c>
      <c r="E5" s="5" t="s">
        <v>13</v>
      </c>
      <c r="F5" s="5" t="s">
        <v>15</v>
      </c>
      <c r="G5" s="5" t="s">
        <v>13</v>
      </c>
      <c r="H5" s="5" t="s">
        <v>15</v>
      </c>
      <c r="I5" s="5" t="s">
        <v>13</v>
      </c>
      <c r="J5" s="37"/>
      <c r="K5" s="40"/>
      <c r="L5" s="42" t="s">
        <v>22</v>
      </c>
      <c r="M5" s="43"/>
      <c r="N5" s="42" t="s">
        <v>22</v>
      </c>
      <c r="O5" s="43"/>
      <c r="P5" s="53"/>
      <c r="Q5" s="56"/>
      <c r="R5" s="65"/>
      <c r="S5" s="50"/>
    </row>
    <row r="6" spans="1:19" ht="18" customHeight="1">
      <c r="A6" s="3" t="s">
        <v>9</v>
      </c>
      <c r="B6" s="19">
        <v>75</v>
      </c>
      <c r="C6" s="22">
        <f>22</f>
        <v>22</v>
      </c>
      <c r="D6" s="22">
        <v>18</v>
      </c>
      <c r="E6" s="6">
        <f aca="true" t="shared" si="0" ref="E6:E11">D6/C6</f>
        <v>0.8181818181818182</v>
      </c>
      <c r="F6" s="22"/>
      <c r="G6" s="6">
        <f aca="true" t="shared" si="1" ref="G6:G11">F6/C6</f>
        <v>0</v>
      </c>
      <c r="H6" s="22">
        <v>4</v>
      </c>
      <c r="I6" s="6">
        <f aca="true" t="shared" si="2" ref="I6:I11">H6/C6</f>
        <v>0.18181818181818182</v>
      </c>
      <c r="J6" s="4">
        <f aca="true" t="shared" si="3" ref="J6:J11">(F6+H6)*B6/22</f>
        <v>13.636363636363637</v>
      </c>
      <c r="K6" s="16">
        <f>J6</f>
        <v>13.636363636363637</v>
      </c>
      <c r="L6" s="9">
        <f aca="true" t="shared" si="4" ref="L6:L11">K6*(1+$L$4)</f>
        <v>12.272727272727273</v>
      </c>
      <c r="M6" s="9">
        <f aca="true" t="shared" si="5" ref="M6:M11">K6*(1+$M$4)</f>
        <v>15.000000000000002</v>
      </c>
      <c r="N6" s="9">
        <f>(F6*0.9+H6)*B6/C6</f>
        <v>13.636363636363637</v>
      </c>
      <c r="O6" s="9">
        <f>(F6*1.1+H6)*B6/C6</f>
        <v>13.636363636363637</v>
      </c>
      <c r="P6" s="10">
        <f aca="true" t="shared" si="6" ref="P6:P11">F6*B6/C6</f>
        <v>0</v>
      </c>
      <c r="Q6" s="11">
        <f>P6</f>
        <v>0</v>
      </c>
      <c r="R6" s="17">
        <f aca="true" t="shared" si="7" ref="R6:R11">H6*B6/C6</f>
        <v>13.636363636363637</v>
      </c>
      <c r="S6" s="11">
        <f>R6</f>
        <v>13.636363636363637</v>
      </c>
    </row>
    <row r="7" spans="1:19" ht="18" customHeight="1">
      <c r="A7" s="3" t="s">
        <v>10</v>
      </c>
      <c r="B7" s="19">
        <v>32</v>
      </c>
      <c r="C7" s="22">
        <v>10</v>
      </c>
      <c r="D7" s="22">
        <v>8</v>
      </c>
      <c r="E7" s="6">
        <f t="shared" si="0"/>
        <v>0.8</v>
      </c>
      <c r="F7" s="22"/>
      <c r="G7" s="6">
        <f t="shared" si="1"/>
        <v>0</v>
      </c>
      <c r="H7" s="22">
        <v>2</v>
      </c>
      <c r="I7" s="6">
        <f t="shared" si="2"/>
        <v>0.2</v>
      </c>
      <c r="J7" s="4">
        <f t="shared" si="3"/>
        <v>2.909090909090909</v>
      </c>
      <c r="K7" s="16">
        <f>K6+J7</f>
        <v>16.545454545454547</v>
      </c>
      <c r="L7" s="9">
        <f t="shared" si="4"/>
        <v>14.890909090909092</v>
      </c>
      <c r="M7" s="9">
        <f t="shared" si="5"/>
        <v>18.200000000000003</v>
      </c>
      <c r="N7" s="9">
        <f>N6+(F7*0.9+H7)*B7/C7</f>
        <v>20.03636363636364</v>
      </c>
      <c r="O7" s="9">
        <f>O6+(F7*1.1+H7)*B7/C7</f>
        <v>20.03636363636364</v>
      </c>
      <c r="P7" s="10">
        <f t="shared" si="6"/>
        <v>0</v>
      </c>
      <c r="Q7" s="11">
        <f>Q6+P7</f>
        <v>0</v>
      </c>
      <c r="R7" s="17">
        <f t="shared" si="7"/>
        <v>6.4</v>
      </c>
      <c r="S7" s="11">
        <f>S6+R7</f>
        <v>20.03636363636364</v>
      </c>
    </row>
    <row r="8" spans="1:19" ht="18" customHeight="1">
      <c r="A8" s="3" t="s">
        <v>11</v>
      </c>
      <c r="B8" s="19">
        <v>50</v>
      </c>
      <c r="C8" s="22">
        <v>19</v>
      </c>
      <c r="D8" s="22">
        <v>12</v>
      </c>
      <c r="E8" s="6">
        <f t="shared" si="0"/>
        <v>0.631578947368421</v>
      </c>
      <c r="F8" s="22">
        <v>3</v>
      </c>
      <c r="G8" s="6">
        <f t="shared" si="1"/>
        <v>0.15789473684210525</v>
      </c>
      <c r="H8" s="22">
        <v>4</v>
      </c>
      <c r="I8" s="6">
        <f t="shared" si="2"/>
        <v>0.21052631578947367</v>
      </c>
      <c r="J8" s="4">
        <f t="shared" si="3"/>
        <v>15.909090909090908</v>
      </c>
      <c r="K8" s="16">
        <f>K7+J8</f>
        <v>32.45454545454545</v>
      </c>
      <c r="L8" s="9">
        <f t="shared" si="4"/>
        <v>29.209090909090907</v>
      </c>
      <c r="M8" s="9">
        <f t="shared" si="5"/>
        <v>35.7</v>
      </c>
      <c r="N8" s="9">
        <f>N7+(F8*0.9+H8)*B8/C8</f>
        <v>37.66794258373206</v>
      </c>
      <c r="O8" s="9">
        <f>O7+(F8*1.1+H8)*B8/C8</f>
        <v>39.24688995215311</v>
      </c>
      <c r="P8" s="10">
        <f t="shared" si="6"/>
        <v>7.894736842105263</v>
      </c>
      <c r="Q8" s="11">
        <f aca="true" t="shared" si="8" ref="Q8:S9">Q7+P8</f>
        <v>7.894736842105263</v>
      </c>
      <c r="R8" s="17">
        <f t="shared" si="7"/>
        <v>10.526315789473685</v>
      </c>
      <c r="S8" s="11">
        <f t="shared" si="8"/>
        <v>30.562679425837324</v>
      </c>
    </row>
    <row r="9" spans="1:19" ht="18" customHeight="1">
      <c r="A9" s="3" t="s">
        <v>5</v>
      </c>
      <c r="B9" s="19">
        <v>50</v>
      </c>
      <c r="C9" s="22">
        <v>15</v>
      </c>
      <c r="D9" s="22">
        <v>5</v>
      </c>
      <c r="E9" s="6">
        <f t="shared" si="0"/>
        <v>0.3333333333333333</v>
      </c>
      <c r="F9" s="22">
        <v>3</v>
      </c>
      <c r="G9" s="6">
        <f t="shared" si="1"/>
        <v>0.2</v>
      </c>
      <c r="H9" s="22">
        <v>7</v>
      </c>
      <c r="I9" s="6">
        <f t="shared" si="2"/>
        <v>0.4666666666666667</v>
      </c>
      <c r="J9" s="4">
        <f t="shared" si="3"/>
        <v>22.727272727272727</v>
      </c>
      <c r="K9" s="16">
        <f>K8+J9</f>
        <v>55.18181818181818</v>
      </c>
      <c r="L9" s="9">
        <f t="shared" si="4"/>
        <v>49.663636363636364</v>
      </c>
      <c r="M9" s="9">
        <f t="shared" si="5"/>
        <v>60.7</v>
      </c>
      <c r="N9" s="9">
        <f>N8+(F9*0.9+H9)*B9/C9</f>
        <v>70.00127591706539</v>
      </c>
      <c r="O9" s="9">
        <f>O8+(F9*1.1+H9)*B9/C9</f>
        <v>73.58022328548645</v>
      </c>
      <c r="P9" s="10">
        <f t="shared" si="6"/>
        <v>10</v>
      </c>
      <c r="Q9" s="11">
        <f t="shared" si="8"/>
        <v>17.894736842105264</v>
      </c>
      <c r="R9" s="17">
        <f t="shared" si="7"/>
        <v>23.333333333333332</v>
      </c>
      <c r="S9" s="11">
        <f t="shared" si="8"/>
        <v>53.89601275917066</v>
      </c>
    </row>
    <row r="10" spans="1:19" ht="18" customHeight="1">
      <c r="A10" s="3" t="s">
        <v>6</v>
      </c>
      <c r="B10" s="19">
        <v>50</v>
      </c>
      <c r="C10" s="22">
        <v>22</v>
      </c>
      <c r="D10" s="22">
        <v>12</v>
      </c>
      <c r="E10" s="6">
        <f t="shared" si="0"/>
        <v>0.5454545454545454</v>
      </c>
      <c r="F10" s="22">
        <v>3</v>
      </c>
      <c r="G10" s="6">
        <f t="shared" si="1"/>
        <v>0.13636363636363635</v>
      </c>
      <c r="H10" s="22">
        <v>7</v>
      </c>
      <c r="I10" s="6">
        <f t="shared" si="2"/>
        <v>0.3181818181818182</v>
      </c>
      <c r="J10" s="4">
        <f t="shared" si="3"/>
        <v>22.727272727272727</v>
      </c>
      <c r="K10" s="16">
        <f>K9+J10</f>
        <v>77.9090909090909</v>
      </c>
      <c r="L10" s="9">
        <f t="shared" si="4"/>
        <v>70.11818181818182</v>
      </c>
      <c r="M10" s="9">
        <f t="shared" si="5"/>
        <v>85.7</v>
      </c>
      <c r="N10" s="9">
        <f>N9+(F10*0.9+H10)*B10/C10</f>
        <v>92.04673046251993</v>
      </c>
      <c r="O10" s="9">
        <f>O9+(F10*1.1+H10)*B10/C10</f>
        <v>96.98931419457736</v>
      </c>
      <c r="P10" s="10">
        <f t="shared" si="6"/>
        <v>6.818181818181818</v>
      </c>
      <c r="Q10" s="11">
        <f>Q9+P10</f>
        <v>24.71291866028708</v>
      </c>
      <c r="R10" s="17">
        <f t="shared" si="7"/>
        <v>15.909090909090908</v>
      </c>
      <c r="S10" s="11">
        <f>S9+R10</f>
        <v>69.80510366826157</v>
      </c>
    </row>
    <row r="11" spans="1:19" ht="18" customHeight="1">
      <c r="A11" s="3" t="s">
        <v>7</v>
      </c>
      <c r="B11" s="19">
        <v>50</v>
      </c>
      <c r="C11" s="22">
        <v>13</v>
      </c>
      <c r="D11" s="22">
        <v>7</v>
      </c>
      <c r="E11" s="6">
        <f t="shared" si="0"/>
        <v>0.5384615384615384</v>
      </c>
      <c r="F11" s="22">
        <v>1</v>
      </c>
      <c r="G11" s="6">
        <f t="shared" si="1"/>
        <v>0.07692307692307693</v>
      </c>
      <c r="H11" s="22">
        <v>5</v>
      </c>
      <c r="I11" s="6">
        <f t="shared" si="2"/>
        <v>0.38461538461538464</v>
      </c>
      <c r="J11" s="4">
        <f t="shared" si="3"/>
        <v>13.636363636363637</v>
      </c>
      <c r="K11" s="16">
        <f>K10+J11</f>
        <v>91.54545454545455</v>
      </c>
      <c r="L11" s="9">
        <f t="shared" si="4"/>
        <v>82.39090909090909</v>
      </c>
      <c r="M11" s="9">
        <f t="shared" si="5"/>
        <v>100.7</v>
      </c>
      <c r="N11" s="9">
        <f>N10+(F11*0.9+H11)*B11/C11</f>
        <v>114.73903815482763</v>
      </c>
      <c r="O11" s="9">
        <f>O10+(F11*1.1+H11)*B11/C11</f>
        <v>120.45085265611581</v>
      </c>
      <c r="P11" s="12">
        <f t="shared" si="6"/>
        <v>3.8461538461538463</v>
      </c>
      <c r="Q11" s="13">
        <f>Q10+P11</f>
        <v>28.559072506440927</v>
      </c>
      <c r="R11" s="18">
        <f t="shared" si="7"/>
        <v>19.23076923076923</v>
      </c>
      <c r="S11" s="13">
        <f>S10+R11</f>
        <v>89.03587289903079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</sheetData>
  <sheetProtection/>
  <mergeCells count="17">
    <mergeCell ref="L3:M3"/>
    <mergeCell ref="P3:P5"/>
    <mergeCell ref="Q3:Q5"/>
    <mergeCell ref="R3:R5"/>
    <mergeCell ref="S3:S5"/>
    <mergeCell ref="L5:M5"/>
    <mergeCell ref="N3:O3"/>
    <mergeCell ref="N5:O5"/>
    <mergeCell ref="K3:K5"/>
    <mergeCell ref="D4:E4"/>
    <mergeCell ref="F4:G4"/>
    <mergeCell ref="H4:I4"/>
    <mergeCell ref="A3:A5"/>
    <mergeCell ref="B3:B5"/>
    <mergeCell ref="C3:C5"/>
    <mergeCell ref="D3:I3"/>
    <mergeCell ref="J3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KDM</cp:lastModifiedBy>
  <dcterms:created xsi:type="dcterms:W3CDTF">2011-01-25T10:09:27Z</dcterms:created>
  <dcterms:modified xsi:type="dcterms:W3CDTF">2011-02-02T03:55:23Z</dcterms:modified>
  <cp:category/>
  <cp:version/>
  <cp:contentType/>
  <cp:contentStatus/>
</cp:coreProperties>
</file>